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weinbe\Documents\Fairview_Funding\Articles\"/>
    </mc:Choice>
  </mc:AlternateContent>
  <bookViews>
    <workbookView xWindow="0" yWindow="0" windowWidth="16260" windowHeight="68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27" i="1" l="1"/>
  <c r="D28" i="1"/>
  <c r="D17" i="1"/>
  <c r="D21" i="1" s="1"/>
  <c r="D23" i="1" s="1"/>
  <c r="D25" i="1" s="1"/>
  <c r="D22" i="1"/>
  <c r="D10" i="1"/>
  <c r="D29" i="1" l="1"/>
  <c r="D32" i="1"/>
  <c r="D31" i="1"/>
  <c r="D30" i="1"/>
</calcChain>
</file>

<file path=xl/sharedStrings.xml><?xml version="1.0" encoding="utf-8"?>
<sst xmlns="http://schemas.openxmlformats.org/spreadsheetml/2006/main" count="31" uniqueCount="30">
  <si>
    <t>Average Home Price</t>
  </si>
  <si>
    <t>Average Rent</t>
  </si>
  <si>
    <t>* bloomberg</t>
  </si>
  <si>
    <t>Annual PE</t>
  </si>
  <si>
    <t>Net Operating Income</t>
  </si>
  <si>
    <t>Rent</t>
  </si>
  <si>
    <t>Taxes</t>
  </si>
  <si>
    <t>Insurance</t>
  </si>
  <si>
    <t>Maintenance</t>
  </si>
  <si>
    <t>Management</t>
  </si>
  <si>
    <t>7% of Gross Income</t>
  </si>
  <si>
    <t>Total Expenses</t>
  </si>
  <si>
    <t>Income</t>
  </si>
  <si>
    <t>Expenses</t>
  </si>
  <si>
    <t>4% rate of return</t>
  </si>
  <si>
    <t>5% rate of return</t>
  </si>
  <si>
    <t>6% rate of return</t>
  </si>
  <si>
    <t>7% rate of return</t>
  </si>
  <si>
    <t>8% rate of return</t>
  </si>
  <si>
    <t>Price/Earnings Calculation</t>
  </si>
  <si>
    <t>long run average closer to 16 according to moodys economist</t>
  </si>
  <si>
    <t>* Average of Denver Post &amp; Zillow</t>
  </si>
  <si>
    <t>5% of Gross Income</t>
  </si>
  <si>
    <t>What rents would need to be to get an 8% annual return</t>
  </si>
  <si>
    <t>Assuming average home price of 311,525, rents would need to be 2679.12</t>
  </si>
  <si>
    <t>3.5% rate of return</t>
  </si>
  <si>
    <t>Mortgage payment for someone buying a house  with 20% down and assume a 5% rate is only 1,337.871</t>
  </si>
  <si>
    <t>Pmt calc</t>
  </si>
  <si>
    <t>Calculations of Return using Price to Earnings and Net Operating Income</t>
  </si>
  <si>
    <t>* change items in green to see how the calculation works based on your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</si>
</sst>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44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2" fontId="0" fillId="0" borderId="0" xfId="0" applyNumberFormat="1"/>
    <xf numFmtId="8" fontId="0" fillId="0" borderId="0" xfId="0" applyNumberFormat="1"/>
    <xf numFmtId="0" fontId="0" fillId="2" borderId="0" xfId="0" applyFill="1"/>
    <xf numFmtId="44" fontId="0" fillId="2" borderId="0" xfId="0" applyNumberFormat="1" applyFill="1"/>
    <xf numFmtId="0" fontId="3" fillId="0" borderId="4" xfId="0" applyFont="1" applyBorder="1"/>
    <xf numFmtId="44" fontId="3" fillId="0" borderId="4" xfId="0" applyNumberFormat="1" applyFont="1" applyBorder="1"/>
    <xf numFmtId="3" fontId="0" fillId="3" borderId="0" xfId="0" applyNumberFormat="1" applyFill="1"/>
    <xf numFmtId="0" fontId="0" fillId="3" borderId="0" xfId="0" applyFill="1"/>
    <xf numFmtId="44" fontId="0" fillId="3" borderId="0" xfId="1" applyFont="1" applyFill="1"/>
    <xf numFmtId="8" fontId="0" fillId="3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workbookViewId="0">
      <selection activeCell="J28" sqref="J28"/>
    </sheetView>
  </sheetViews>
  <sheetFormatPr defaultRowHeight="14.4" x14ac:dyDescent="0.3"/>
  <cols>
    <col min="3" max="3" width="17.5546875" bestFit="1" customWidth="1"/>
    <col min="4" max="4" width="14" customWidth="1"/>
    <col min="5" max="5" width="28.88671875" bestFit="1" customWidth="1"/>
    <col min="9" max="9" width="10.109375" bestFit="1" customWidth="1"/>
  </cols>
  <sheetData>
    <row r="2" spans="2:5" x14ac:dyDescent="0.3">
      <c r="C2" t="s">
        <v>28</v>
      </c>
    </row>
    <row r="3" spans="2:5" x14ac:dyDescent="0.3">
      <c r="C3" t="s">
        <v>29</v>
      </c>
    </row>
    <row r="4" spans="2:5" ht="15" thickBot="1" x14ac:dyDescent="0.35"/>
    <row r="5" spans="2:5" ht="15" thickBot="1" x14ac:dyDescent="0.35">
      <c r="C5" s="5" t="s">
        <v>19</v>
      </c>
      <c r="D5" s="6"/>
    </row>
    <row r="7" spans="2:5" x14ac:dyDescent="0.3">
      <c r="C7" t="s">
        <v>0</v>
      </c>
      <c r="D7" s="14">
        <v>311525</v>
      </c>
      <c r="E7" t="s">
        <v>2</v>
      </c>
    </row>
    <row r="8" spans="2:5" x14ac:dyDescent="0.3">
      <c r="C8" t="s">
        <v>1</v>
      </c>
      <c r="D8" s="15">
        <v>1300</v>
      </c>
      <c r="E8" t="s">
        <v>21</v>
      </c>
    </row>
    <row r="10" spans="2:5" x14ac:dyDescent="0.3">
      <c r="C10" t="s">
        <v>3</v>
      </c>
      <c r="D10" s="8">
        <f>D7/ (D8*12)</f>
        <v>19.969551282051281</v>
      </c>
    </row>
    <row r="12" spans="2:5" x14ac:dyDescent="0.3">
      <c r="C12" t="s">
        <v>20</v>
      </c>
    </row>
    <row r="13" spans="2:5" ht="15" thickBot="1" x14ac:dyDescent="0.35"/>
    <row r="14" spans="2:5" ht="15" thickBot="1" x14ac:dyDescent="0.35">
      <c r="C14" s="5" t="s">
        <v>4</v>
      </c>
      <c r="D14" s="7"/>
    </row>
    <row r="16" spans="2:5" x14ac:dyDescent="0.3">
      <c r="B16" s="1" t="s">
        <v>12</v>
      </c>
    </row>
    <row r="17" spans="2:5" x14ac:dyDescent="0.3">
      <c r="C17" t="s">
        <v>5</v>
      </c>
      <c r="D17" s="16">
        <f>D8*12</f>
        <v>15600</v>
      </c>
    </row>
    <row r="18" spans="2:5" x14ac:dyDescent="0.3">
      <c r="B18" s="1" t="s">
        <v>13</v>
      </c>
      <c r="D18" s="16"/>
    </row>
    <row r="19" spans="2:5" x14ac:dyDescent="0.3">
      <c r="C19" t="s">
        <v>6</v>
      </c>
      <c r="D19" s="16">
        <v>1500</v>
      </c>
    </row>
    <row r="20" spans="2:5" x14ac:dyDescent="0.3">
      <c r="C20" t="s">
        <v>7</v>
      </c>
      <c r="D20" s="16">
        <v>1200</v>
      </c>
    </row>
    <row r="21" spans="2:5" x14ac:dyDescent="0.3">
      <c r="C21" t="s">
        <v>8</v>
      </c>
      <c r="D21" s="16">
        <f>D17*0.07</f>
        <v>1092</v>
      </c>
      <c r="E21" t="s">
        <v>10</v>
      </c>
    </row>
    <row r="22" spans="2:5" x14ac:dyDescent="0.3">
      <c r="C22" t="s">
        <v>9</v>
      </c>
      <c r="D22" s="16">
        <f>D17*5%</f>
        <v>780</v>
      </c>
      <c r="E22" t="s">
        <v>22</v>
      </c>
    </row>
    <row r="23" spans="2:5" ht="15" thickBot="1" x14ac:dyDescent="0.35">
      <c r="B23" s="2" t="s">
        <v>11</v>
      </c>
      <c r="C23" s="2"/>
      <c r="D23" s="3">
        <f>SUM(D19:D22)</f>
        <v>4572</v>
      </c>
    </row>
    <row r="25" spans="2:5" ht="15" thickBot="1" x14ac:dyDescent="0.35">
      <c r="B25" s="12" t="s">
        <v>4</v>
      </c>
      <c r="C25" s="12"/>
      <c r="D25" s="13">
        <f>D17-D23</f>
        <v>11028</v>
      </c>
    </row>
    <row r="26" spans="2:5" ht="15" thickTop="1" x14ac:dyDescent="0.3"/>
    <row r="27" spans="2:5" x14ac:dyDescent="0.3">
      <c r="C27" s="10" t="s">
        <v>25</v>
      </c>
      <c r="D27" s="11">
        <f>$D$25/0.035</f>
        <v>315085.71428571426</v>
      </c>
    </row>
    <row r="28" spans="2:5" x14ac:dyDescent="0.3">
      <c r="C28" t="s">
        <v>14</v>
      </c>
      <c r="D28" s="4">
        <f>$D$25/0.04</f>
        <v>275700</v>
      </c>
    </row>
    <row r="29" spans="2:5" x14ac:dyDescent="0.3">
      <c r="C29" t="s">
        <v>15</v>
      </c>
      <c r="D29" s="4">
        <f>$D$25/0.05</f>
        <v>220560</v>
      </c>
    </row>
    <row r="30" spans="2:5" x14ac:dyDescent="0.3">
      <c r="C30" t="s">
        <v>16</v>
      </c>
      <c r="D30" s="4">
        <f>$D$25/0.06</f>
        <v>183800</v>
      </c>
    </row>
    <row r="31" spans="2:5" x14ac:dyDescent="0.3">
      <c r="C31" t="s">
        <v>17</v>
      </c>
      <c r="D31" s="4">
        <f>$D$25/0.07</f>
        <v>157542.85714285713</v>
      </c>
    </row>
    <row r="32" spans="2:5" x14ac:dyDescent="0.3">
      <c r="C32" t="s">
        <v>18</v>
      </c>
      <c r="D32" s="4">
        <f>$D$25/0.08</f>
        <v>137850</v>
      </c>
    </row>
    <row r="35" spans="3:4" x14ac:dyDescent="0.3">
      <c r="C35" t="s">
        <v>23</v>
      </c>
    </row>
    <row r="37" spans="3:4" x14ac:dyDescent="0.3">
      <c r="C37" t="s">
        <v>24</v>
      </c>
    </row>
    <row r="38" spans="3:4" x14ac:dyDescent="0.3">
      <c r="C38" t="s">
        <v>26</v>
      </c>
    </row>
    <row r="39" spans="3:4" x14ac:dyDescent="0.3">
      <c r="C39" s="9"/>
    </row>
    <row r="41" spans="3:4" x14ac:dyDescent="0.3">
      <c r="C41" t="s">
        <v>27</v>
      </c>
      <c r="D41" s="17">
        <f>PMT(5%/12,360,311525*0.8)</f>
        <v>-1337.8668488708531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Weinberg</dc:creator>
  <cp:lastModifiedBy>Glen Weinberg</cp:lastModifiedBy>
  <dcterms:created xsi:type="dcterms:W3CDTF">2015-06-08T13:42:54Z</dcterms:created>
  <dcterms:modified xsi:type="dcterms:W3CDTF">2015-06-10T13:18:59Z</dcterms:modified>
</cp:coreProperties>
</file>